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" windowWidth="11268" windowHeight="6492" tabRatio="657" activeTab="0"/>
  </bookViews>
  <sheets>
    <sheet name="evaluare" sheetId="1" r:id="rId1"/>
    <sheet name="cal_ISO" sheetId="2" r:id="rId2"/>
    <sheet name="cal_II" sheetId="3" r:id="rId3"/>
    <sheet name="TOTAL" sheetId="4" r:id="rId4"/>
  </sheets>
  <externalReferences>
    <externalReference r:id="rId7"/>
  </externalReferences>
  <definedNames>
    <definedName name="&#13;">#REF!</definedName>
    <definedName name="Balneo_06">'[1]Balneo_06'!$A$1:$D$18</definedName>
    <definedName name="Balneo_pr_sem_I_06">#REF!</definedName>
    <definedName name="Balneo_pr_sem_II_06">#REF!</definedName>
    <definedName name="Balneo_sem_I_06">'[1]Balneo_sem_I_06_c'!$A$1:$D$19</definedName>
    <definedName name="Balneo_sem_II_06">'[1]Balneo_sem_II_06_c'!$A$1:$D$19</definedName>
    <definedName name="pac_lab_06">#REF!</definedName>
    <definedName name="paracl_06_nv">#REF!</definedName>
    <definedName name="paracl_06_v">#REF!</definedName>
    <definedName name="_xlnm.Print_Area" localSheetId="2">'cal_II'!$A$1:$D$14</definedName>
    <definedName name="_xlnm.Print_Area" localSheetId="1">'cal_ISO'!$A$1:$D$23</definedName>
    <definedName name="_xlnm.Print_Area" localSheetId="0">'evaluare'!$A$1:$D$16</definedName>
    <definedName name="_xlnm.Print_Area" localSheetId="3">'TOTAL'!$A$1:$F$16</definedName>
    <definedName name="Results">#REF!</definedName>
  </definedNames>
  <calcPr fullCalcOnLoad="1"/>
</workbook>
</file>

<file path=xl/sharedStrings.xml><?xml version="1.0" encoding="utf-8"?>
<sst xmlns="http://schemas.openxmlformats.org/spreadsheetml/2006/main" count="64" uniqueCount="36">
  <si>
    <t>Nr.crt.</t>
  </si>
  <si>
    <t>FURNIZOR</t>
  </si>
  <si>
    <t>Fond alocat 1</t>
  </si>
  <si>
    <t>TOTAL</t>
  </si>
  <si>
    <t>VAL.PUNCT=</t>
  </si>
  <si>
    <t>Margareta MIRON</t>
  </si>
  <si>
    <t>Aprobat,</t>
  </si>
  <si>
    <t>Avizat,</t>
  </si>
  <si>
    <t>ANEXA NR.   2</t>
  </si>
  <si>
    <t>ANEXA NR.   3</t>
  </si>
  <si>
    <t>ANEXA NR.   4</t>
  </si>
  <si>
    <t>3=col.2/total col.2*  total fond 1</t>
  </si>
  <si>
    <t>VALOARE PUNCT</t>
  </si>
  <si>
    <t>PRESEDINTE DIRECTOR GENERAL</t>
  </si>
  <si>
    <t xml:space="preserve"> Fond evaluare(50%)</t>
  </si>
  <si>
    <t>evaluare 50%</t>
  </si>
  <si>
    <t>DIRECTOR  EXECUTIV DIRECTIA RELATII CONTRACTUALE</t>
  </si>
  <si>
    <t>FOND cr.calitate a)(50%din 50%)</t>
  </si>
  <si>
    <t>calitate ISO 50 din 50%</t>
  </si>
  <si>
    <t xml:space="preserve">Fond alocat </t>
  </si>
  <si>
    <t xml:space="preserve">3=col.2/total col.2* total fond </t>
  </si>
  <si>
    <t xml:space="preserve">3=col.2/total col.2*  total fond </t>
  </si>
  <si>
    <t>ANEXA NR. 1</t>
  </si>
  <si>
    <t>INVESTIGATII MEDICALE PRAXIS SRL</t>
  </si>
  <si>
    <t>SPITALUL MUNICIPAL DE URGENTA PASCANI</t>
  </si>
  <si>
    <t>TOP MEDICAL GRUP SRL</t>
  </si>
  <si>
    <t>SERVICII DE LABORATOR - Anatomie patologica - CRITERIUL EVALUARE RESURSE</t>
  </si>
  <si>
    <t>FOND TOTAL ALOCAT ANAT.PATOLOGICA</t>
  </si>
  <si>
    <t>SERVICII DE LABORATOR - Anatomie patologica - CRITERIUL MANAGEMENT - ISO</t>
  </si>
  <si>
    <t xml:space="preserve">SERVICII DE LABORATOR - Anatomie patologica - CRITERIUL MANAGEMENT -SCHEME TESTARE COMPETENTA </t>
  </si>
  <si>
    <t>calitate scheme 50%</t>
  </si>
  <si>
    <t>Radu Gheorghe ȚIBICHI</t>
  </si>
  <si>
    <t>puncte 2019</t>
  </si>
  <si>
    <t>IRO IAȘI</t>
  </si>
  <si>
    <t>29/04/2021</t>
  </si>
  <si>
    <t xml:space="preserve"> TOTAL CRITERII DE SELECTIE  - SERVICII PARACLINICE DE LABORATOR - ANATOMIE PATOLOGICA  - IUNIE 2021</t>
  </si>
</sst>
</file>

<file path=xl/styles.xml><?xml version="1.0" encoding="utf-8"?>
<styleSheet xmlns="http://schemas.openxmlformats.org/spreadsheetml/2006/main">
  <numFmts count="7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#,##0\ &quot;lei&quot;;\-#,##0\ &quot;lei&quot;"/>
    <numFmt numFmtId="181" formatCode="#,##0\ &quot;lei&quot;;[Red]\-#,##0\ &quot;lei&quot;"/>
    <numFmt numFmtId="182" formatCode="#,##0.00\ &quot;lei&quot;;\-#,##0.00\ &quot;lei&quot;"/>
    <numFmt numFmtId="183" formatCode="#,##0.00\ &quot;lei&quot;;[Red]\-#,##0.00\ &quot;lei&quot;"/>
    <numFmt numFmtId="184" formatCode="_-* #,##0\ &quot;lei&quot;_-;\-* #,##0\ &quot;lei&quot;_-;_-* &quot;-&quot;\ &quot;lei&quot;_-;_-@_-"/>
    <numFmt numFmtId="185" formatCode="_-* #,##0\ _l_e_i_-;\-* #,##0\ _l_e_i_-;_-* &quot;-&quot;\ _l_e_i_-;_-@_-"/>
    <numFmt numFmtId="186" formatCode="_-* #,##0.00\ &quot;lei&quot;_-;\-* #,##0.00\ &quot;lei&quot;_-;_-* &quot;-&quot;??\ &quot;lei&quot;_-;_-@_-"/>
    <numFmt numFmtId="187" formatCode="_-* #,##0.00\ _l_e_i_-;\-* #,##0.00\ _l_e_i_-;_-* &quot;-&quot;??\ _l_e_i_-;_-@_-"/>
    <numFmt numFmtId="188" formatCode="_-* #,##0\ _L_E_I_-;\-* #,##0\ _L_E_I_-;_-* &quot;-&quot;\ _L_E_I_-;_-@_-"/>
    <numFmt numFmtId="189" formatCode="_-* #,##0.00\ _L_E_I_-;\-* #,##0.00\ _L_E_I_-;_-* &quot;-&quot;??\ _L_E_I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&quot;Da&quot;;&quot;Da&quot;;&quot;Nu&quot;"/>
    <numFmt numFmtId="194" formatCode="&quot;Adevărat&quot;;&quot;Adevărat&quot;;&quot;Fals&quot;"/>
    <numFmt numFmtId="195" formatCode="&quot;Activat&quot;;&quot;Activat&quot;;&quot;Dezactivat&quot;"/>
    <numFmt numFmtId="196" formatCode="_(* #,##0_);_(* \(#,##0\);_(* &quot;-&quot;??_);_(@_)"/>
    <numFmt numFmtId="197" formatCode="#,##0.0"/>
    <numFmt numFmtId="198" formatCode="0.0000"/>
    <numFmt numFmtId="199" formatCode="[$€-2]\ #,##0.00_);[Red]\([$€-2]\ #,##0.00\)"/>
    <numFmt numFmtId="200" formatCode="[$-409]dddd\,\ mmmm\ dd\,\ yyyy"/>
    <numFmt numFmtId="201" formatCode="[$-409]h:mm:ss\ AM/PM"/>
    <numFmt numFmtId="202" formatCode="0.0"/>
    <numFmt numFmtId="203" formatCode="0.0000000000"/>
    <numFmt numFmtId="204" formatCode="#,##0.00;[Red]#,##0.00"/>
    <numFmt numFmtId="205" formatCode="&quot;$&quot;#,##0.00"/>
    <numFmt numFmtId="206" formatCode="#,##0\ &quot;$&quot;;\-#,##0\ &quot;$&quot;"/>
    <numFmt numFmtId="207" formatCode="#,##0\ &quot;$&quot;;[Red]\-#,##0\ &quot;$&quot;"/>
    <numFmt numFmtId="208" formatCode="#,##0.00\ &quot;$&quot;;\-#,##0.00\ &quot;$&quot;"/>
    <numFmt numFmtId="209" formatCode="#,##0.00\ &quot;$&quot;;[Red]\-#,##0.00\ &quot;$&quot;"/>
    <numFmt numFmtId="210" formatCode="_-* #,##0\ &quot;$&quot;_-;\-* #,##0\ &quot;$&quot;_-;_-* &quot;-&quot;\ &quot;$&quot;_-;_-@_-"/>
    <numFmt numFmtId="211" formatCode="_-* #,##0\ _$_-;\-* #,##0\ _$_-;_-* &quot;-&quot;\ _$_-;_-@_-"/>
    <numFmt numFmtId="212" formatCode="_-* #,##0.00\ &quot;$&quot;_-;\-* #,##0.00\ &quot;$&quot;_-;_-* &quot;-&quot;??\ &quot;$&quot;_-;_-@_-"/>
    <numFmt numFmtId="213" formatCode="_-* #,##0.00\ _$_-;\-* #,##0.00\ _$_-;_-* &quot;-&quot;??\ _$_-;_-@_-"/>
    <numFmt numFmtId="214" formatCode="0.00000"/>
    <numFmt numFmtId="215" formatCode="0.00000000"/>
    <numFmt numFmtId="216" formatCode="#,##0.000000000000000000000"/>
    <numFmt numFmtId="217" formatCode="[$-418]d\ mmmm\ yyyy"/>
    <numFmt numFmtId="218" formatCode="#,##0.0000"/>
    <numFmt numFmtId="219" formatCode="#,##0.000000"/>
    <numFmt numFmtId="220" formatCode="0.000"/>
    <numFmt numFmtId="221" formatCode="0.000000"/>
    <numFmt numFmtId="222" formatCode="0.0000000"/>
    <numFmt numFmtId="223" formatCode="#,##0.000"/>
    <numFmt numFmtId="224" formatCode="#,##0.00000"/>
    <numFmt numFmtId="225" formatCode="[$-418]dddd\,\ d\ mmmm\ yyyy"/>
  </numFmts>
  <fonts count="2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5">
    <xf numFmtId="3" fontId="0" fillId="0" borderId="1" applyNumberFormat="0" applyFont="0" applyBorder="0" applyAlignment="0"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3" borderId="0" applyNumberFormat="0" applyBorder="0" applyAlignment="0" applyProtection="0"/>
    <xf numFmtId="0" fontId="14" fillId="20" borderId="2" applyNumberFormat="0" applyAlignment="0" applyProtection="0"/>
    <xf numFmtId="0" fontId="15" fillId="21" borderId="3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7" borderId="2" applyNumberFormat="0" applyAlignment="0" applyProtection="0"/>
    <xf numFmtId="0" fontId="22" fillId="0" borderId="7" applyNumberFormat="0" applyFill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24" fillId="20" borderId="9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0" applyNumberFormat="0" applyFill="0" applyAlignment="0" applyProtection="0"/>
    <xf numFmtId="0" fontId="27" fillId="0" borderId="0" applyNumberFormat="0" applyFill="0" applyBorder="0" applyAlignment="0" applyProtection="0"/>
  </cellStyleXfs>
  <cellXfs count="136">
    <xf numFmtId="0" fontId="0" fillId="0" borderId="0" xfId="0" applyNumberFormat="1" applyBorder="1" applyAlignment="1">
      <alignment/>
    </xf>
    <xf numFmtId="0" fontId="0" fillId="0" borderId="0" xfId="57" applyFill="1" applyAlignment="1">
      <alignment vertical="center"/>
      <protection/>
    </xf>
    <xf numFmtId="0" fontId="7" fillId="0" borderId="0" xfId="57" applyFont="1" applyFill="1" applyAlignment="1">
      <alignment vertical="center"/>
      <protection/>
    </xf>
    <xf numFmtId="0" fontId="1" fillId="0" borderId="0" xfId="57" applyFont="1" applyFill="1" applyAlignment="1">
      <alignment vertical="center"/>
      <protection/>
    </xf>
    <xf numFmtId="0" fontId="6" fillId="0" borderId="0" xfId="57" applyFont="1" applyFill="1" applyAlignment="1">
      <alignment vertical="center"/>
      <protection/>
    </xf>
    <xf numFmtId="0" fontId="6" fillId="0" borderId="0" xfId="0" applyNumberFormat="1" applyFont="1" applyFill="1" applyBorder="1" applyAlignment="1">
      <alignment horizontal="right" vertical="center"/>
    </xf>
    <xf numFmtId="0" fontId="1" fillId="0" borderId="11" xfId="57" applyFont="1" applyFill="1" applyBorder="1" applyAlignment="1">
      <alignment vertical="center" wrapText="1"/>
      <protection/>
    </xf>
    <xf numFmtId="0" fontId="1" fillId="0" borderId="12" xfId="57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 wrapText="1"/>
      <protection/>
    </xf>
    <xf numFmtId="1" fontId="1" fillId="0" borderId="1" xfId="57" applyNumberFormat="1" applyFont="1" applyFill="1" applyBorder="1" applyAlignment="1">
      <alignment horizontal="center" vertical="center"/>
      <protection/>
    </xf>
    <xf numFmtId="3" fontId="1" fillId="0" borderId="1" xfId="57" applyNumberFormat="1" applyFont="1" applyFill="1" applyBorder="1" applyAlignment="1">
      <alignment horizontal="center" vertical="center"/>
      <protection/>
    </xf>
    <xf numFmtId="1" fontId="1" fillId="0" borderId="14" xfId="57" applyNumberFormat="1" applyFont="1" applyFill="1" applyBorder="1" applyAlignment="1">
      <alignment horizontal="center" vertical="center"/>
      <protection/>
    </xf>
    <xf numFmtId="1" fontId="1" fillId="0" borderId="0" xfId="57" applyNumberFormat="1" applyFont="1" applyFill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" fillId="0" borderId="1" xfId="57" applyNumberFormat="1" applyFont="1" applyFill="1" applyBorder="1" applyAlignment="1">
      <alignment vertical="center"/>
      <protection/>
    </xf>
    <xf numFmtId="0" fontId="1" fillId="0" borderId="13" xfId="57" applyFont="1" applyFill="1" applyBorder="1" applyAlignment="1">
      <alignment vertical="center"/>
      <protection/>
    </xf>
    <xf numFmtId="0" fontId="1" fillId="0" borderId="0" xfId="57" applyFont="1" applyFill="1" applyBorder="1" applyAlignment="1">
      <alignment vertical="center"/>
      <protection/>
    </xf>
    <xf numFmtId="0" fontId="0" fillId="24" borderId="1" xfId="0" applyNumberFormat="1" applyFont="1" applyFill="1" applyBorder="1" applyAlignment="1">
      <alignment vertical="center" wrapText="1"/>
    </xf>
    <xf numFmtId="0" fontId="0" fillId="0" borderId="0" xfId="57" applyFont="1" applyFill="1" applyAlignment="1">
      <alignment vertical="center"/>
      <protection/>
    </xf>
    <xf numFmtId="4" fontId="0" fillId="0" borderId="0" xfId="57" applyNumberFormat="1" applyFont="1" applyFill="1" applyAlignment="1">
      <alignment vertical="center"/>
      <protection/>
    </xf>
    <xf numFmtId="0" fontId="5" fillId="0" borderId="0" xfId="57" applyFont="1" applyFill="1" applyAlignment="1">
      <alignment vertical="center"/>
      <protection/>
    </xf>
    <xf numFmtId="4" fontId="5" fillId="0" borderId="0" xfId="57" applyNumberFormat="1" applyFont="1" applyFill="1" applyAlignment="1">
      <alignment vertical="center"/>
      <protection/>
    </xf>
    <xf numFmtId="4" fontId="7" fillId="0" borderId="0" xfId="57" applyNumberFormat="1" applyFont="1" applyFill="1" applyAlignment="1">
      <alignment vertical="center"/>
      <protection/>
    </xf>
    <xf numFmtId="4" fontId="6" fillId="0" borderId="0" xfId="57" applyNumberFormat="1" applyFont="1" applyFill="1" applyAlignment="1">
      <alignment vertical="center"/>
      <protection/>
    </xf>
    <xf numFmtId="0" fontId="0" fillId="0" borderId="1" xfId="0" applyNumberFormat="1" applyFont="1" applyFill="1" applyBorder="1" applyAlignment="1">
      <alignment vertical="center" wrapText="1"/>
    </xf>
    <xf numFmtId="2" fontId="1" fillId="0" borderId="15" xfId="57" applyNumberFormat="1" applyFont="1" applyFill="1" applyBorder="1" applyAlignment="1">
      <alignment horizontal="center" vertical="center"/>
      <protection/>
    </xf>
    <xf numFmtId="4" fontId="0" fillId="0" borderId="1" xfId="57" applyNumberFormat="1" applyFont="1" applyFill="1" applyBorder="1" applyAlignment="1">
      <alignment vertical="center"/>
      <protection/>
    </xf>
    <xf numFmtId="1" fontId="1" fillId="0" borderId="13" xfId="57" applyNumberFormat="1" applyFont="1" applyFill="1" applyBorder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1" fillId="0" borderId="1" xfId="57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0" fontId="1" fillId="0" borderId="15" xfId="57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vertical="center"/>
      <protection/>
    </xf>
    <xf numFmtId="4" fontId="1" fillId="0" borderId="17" xfId="57" applyNumberFormat="1" applyFont="1" applyFill="1" applyBorder="1" applyAlignment="1">
      <alignment vertical="center"/>
      <protection/>
    </xf>
    <xf numFmtId="0" fontId="0" fillId="0" borderId="0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0" fontId="0" fillId="24" borderId="13" xfId="0" applyNumberFormat="1" applyFont="1" applyFill="1" applyBorder="1" applyAlignment="1">
      <alignment vertical="center"/>
    </xf>
    <xf numFmtId="2" fontId="6" fillId="0" borderId="0" xfId="57" applyNumberFormat="1" applyFont="1" applyFill="1" applyAlignment="1">
      <alignment vertical="center"/>
      <protection/>
    </xf>
    <xf numFmtId="0" fontId="0" fillId="24" borderId="0" xfId="57" applyFill="1" applyBorder="1" applyAlignment="1">
      <alignment vertical="center"/>
      <protection/>
    </xf>
    <xf numFmtId="0" fontId="0" fillId="24" borderId="0" xfId="57" applyFill="1" applyAlignment="1">
      <alignment vertical="center"/>
      <protection/>
    </xf>
    <xf numFmtId="0" fontId="0" fillId="0" borderId="0" xfId="57" applyFont="1" applyFill="1" applyAlignment="1">
      <alignment vertical="center"/>
      <protection/>
    </xf>
    <xf numFmtId="0" fontId="0" fillId="0" borderId="13" xfId="57" applyFont="1" applyFill="1" applyBorder="1" applyAlignment="1">
      <alignment vertical="center"/>
      <protection/>
    </xf>
    <xf numFmtId="4" fontId="1" fillId="0" borderId="0" xfId="57" applyNumberFormat="1" applyFont="1" applyFill="1" applyBorder="1" applyAlignment="1">
      <alignment vertical="center"/>
      <protection/>
    </xf>
    <xf numFmtId="2" fontId="1" fillId="0" borderId="1" xfId="57" applyNumberFormat="1" applyFont="1" applyFill="1" applyBorder="1" applyAlignment="1">
      <alignment vertical="center"/>
      <protection/>
    </xf>
    <xf numFmtId="0" fontId="0" fillId="0" borderId="16" xfId="57" applyFont="1" applyFill="1" applyBorder="1" applyAlignment="1">
      <alignment vertical="center"/>
      <protection/>
    </xf>
    <xf numFmtId="2" fontId="1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ont="1" applyFill="1" applyBorder="1" applyAlignment="1">
      <alignment vertical="center"/>
      <protection/>
    </xf>
    <xf numFmtId="2" fontId="4" fillId="0" borderId="0" xfId="57" applyNumberFormat="1" applyFont="1" applyFill="1" applyBorder="1" applyAlignment="1">
      <alignment vertical="center"/>
      <protection/>
    </xf>
    <xf numFmtId="4" fontId="4" fillId="0" borderId="0" xfId="57" applyNumberFormat="1" applyFont="1" applyFill="1" applyBorder="1" applyAlignment="1">
      <alignment vertical="center"/>
      <protection/>
    </xf>
    <xf numFmtId="4" fontId="0" fillId="0" borderId="0" xfId="57" applyNumberFormat="1" applyFill="1" applyBorder="1" applyAlignment="1">
      <alignment vertical="center"/>
      <protection/>
    </xf>
    <xf numFmtId="2" fontId="4" fillId="0" borderId="0" xfId="57" applyNumberFormat="1" applyFont="1" applyFill="1" applyAlignment="1">
      <alignment vertical="center"/>
      <protection/>
    </xf>
    <xf numFmtId="4" fontId="4" fillId="0" borderId="0" xfId="57" applyNumberFormat="1" applyFont="1" applyFill="1" applyAlignment="1">
      <alignment vertical="center"/>
      <protection/>
    </xf>
    <xf numFmtId="4" fontId="0" fillId="0" borderId="0" xfId="57" applyNumberFormat="1" applyFill="1" applyAlignment="1">
      <alignment vertical="center"/>
      <protection/>
    </xf>
    <xf numFmtId="1" fontId="8" fillId="0" borderId="0" xfId="57" applyNumberFormat="1" applyFont="1" applyFill="1" applyBorder="1" applyAlignment="1">
      <alignment vertical="center" wrapText="1"/>
      <protection/>
    </xf>
    <xf numFmtId="0" fontId="1" fillId="0" borderId="1" xfId="57" applyFont="1" applyFill="1" applyBorder="1" applyAlignment="1">
      <alignment vertical="center" wrapText="1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0" fontId="5" fillId="0" borderId="0" xfId="0" applyNumberFormat="1" applyFont="1" applyFill="1" applyBorder="1" applyAlignment="1">
      <alignment vertical="center"/>
    </xf>
    <xf numFmtId="0" fontId="1" fillId="0" borderId="0" xfId="57" applyFont="1" applyFill="1" applyAlignment="1">
      <alignment vertical="center"/>
      <protection/>
    </xf>
    <xf numFmtId="0" fontId="1" fillId="0" borderId="12" xfId="58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1" fillId="0" borderId="0" xfId="57" applyFont="1" applyFill="1" applyAlignment="1">
      <alignment horizontal="center" vertical="center"/>
      <protection/>
    </xf>
    <xf numFmtId="4" fontId="1" fillId="0" borderId="0" xfId="57" applyNumberFormat="1" applyFont="1" applyFill="1" applyAlignment="1">
      <alignment vertical="center"/>
      <protection/>
    </xf>
    <xf numFmtId="4" fontId="10" fillId="0" borderId="0" xfId="57" applyNumberFormat="1" applyFont="1" applyFill="1" applyAlignment="1">
      <alignment vertical="center"/>
      <protection/>
    </xf>
    <xf numFmtId="0" fontId="0" fillId="24" borderId="0" xfId="57" applyFont="1" applyFill="1" applyAlignment="1">
      <alignment vertical="center"/>
      <protection/>
    </xf>
    <xf numFmtId="0" fontId="10" fillId="0" borderId="0" xfId="0" applyNumberFormat="1" applyFont="1" applyFill="1" applyBorder="1" applyAlignment="1">
      <alignment horizontal="center" vertical="center" wrapText="1"/>
    </xf>
    <xf numFmtId="0" fontId="4" fillId="0" borderId="11" xfId="57" applyFont="1" applyFill="1" applyBorder="1" applyAlignment="1">
      <alignment horizontal="center" vertical="center" wrapText="1"/>
      <protection/>
    </xf>
    <xf numFmtId="4" fontId="1" fillId="0" borderId="19" xfId="57" applyNumberFormat="1" applyFont="1" applyFill="1" applyBorder="1" applyAlignment="1">
      <alignment vertical="center"/>
      <protection/>
    </xf>
    <xf numFmtId="0" fontId="0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0" fontId="0" fillId="0" borderId="22" xfId="57" applyFont="1" applyFill="1" applyBorder="1" applyAlignment="1">
      <alignment vertical="center"/>
      <protection/>
    </xf>
    <xf numFmtId="0" fontId="1" fillId="0" borderId="19" xfId="57" applyFont="1" applyFill="1" applyBorder="1" applyAlignment="1">
      <alignment vertical="center"/>
      <protection/>
    </xf>
    <xf numFmtId="1" fontId="1" fillId="0" borderId="16" xfId="57" applyNumberFormat="1" applyFont="1" applyFill="1" applyBorder="1" applyAlignment="1">
      <alignment vertical="center" wrapText="1"/>
      <protection/>
    </xf>
    <xf numFmtId="1" fontId="1" fillId="0" borderId="15" xfId="57" applyNumberFormat="1" applyFont="1" applyFill="1" applyBorder="1" applyAlignment="1">
      <alignment horizontal="center" vertical="center" wrapText="1"/>
      <protection/>
    </xf>
    <xf numFmtId="3" fontId="1" fillId="0" borderId="15" xfId="57" applyNumberFormat="1" applyFont="1" applyFill="1" applyBorder="1" applyAlignment="1">
      <alignment horizontal="center" vertical="center" wrapText="1"/>
      <protection/>
    </xf>
    <xf numFmtId="2" fontId="10" fillId="0" borderId="0" xfId="0" applyNumberFormat="1" applyFont="1" applyFill="1" applyBorder="1" applyAlignment="1">
      <alignment vertical="center" wrapText="1"/>
    </xf>
    <xf numFmtId="0" fontId="5" fillId="0" borderId="0" xfId="0" applyNumberFormat="1" applyFont="1" applyFill="1" applyBorder="1" applyAlignment="1">
      <alignment vertical="center" wrapText="1"/>
    </xf>
    <xf numFmtId="4" fontId="10" fillId="0" borderId="0" xfId="0" applyNumberFormat="1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vertical="center" wrapText="1"/>
    </xf>
    <xf numFmtId="4" fontId="5" fillId="0" borderId="0" xfId="0" applyNumberFormat="1" applyFont="1" applyFill="1" applyBorder="1" applyAlignment="1">
      <alignment vertical="center"/>
    </xf>
    <xf numFmtId="2" fontId="10" fillId="0" borderId="0" xfId="0" applyNumberFormat="1" applyFont="1" applyFill="1" applyBorder="1" applyAlignment="1">
      <alignment vertical="center"/>
    </xf>
    <xf numFmtId="2" fontId="5" fillId="0" borderId="0" xfId="0" applyNumberFormat="1" applyFont="1" applyFill="1" applyBorder="1" applyAlignment="1">
      <alignment vertical="center"/>
    </xf>
    <xf numFmtId="0" fontId="10" fillId="0" borderId="0" xfId="57" applyFont="1" applyFill="1" applyAlignment="1">
      <alignment vertical="center"/>
      <protection/>
    </xf>
    <xf numFmtId="0" fontId="0" fillId="0" borderId="11" xfId="57" applyFont="1" applyFill="1" applyBorder="1" applyAlignment="1">
      <alignment horizontal="center" vertical="center" wrapText="1"/>
      <protection/>
    </xf>
    <xf numFmtId="0" fontId="1" fillId="0" borderId="12" xfId="57" applyFont="1" applyFill="1" applyBorder="1" applyAlignment="1">
      <alignment horizontal="center" vertical="center"/>
      <protection/>
    </xf>
    <xf numFmtId="0" fontId="0" fillId="0" borderId="0" xfId="57" applyFill="1" applyBorder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4" fontId="1" fillId="0" borderId="1" xfId="57" applyNumberFormat="1" applyFont="1" applyFill="1" applyBorder="1" applyAlignment="1">
      <alignment vertical="center"/>
      <protection/>
    </xf>
    <xf numFmtId="4" fontId="1" fillId="0" borderId="15" xfId="57" applyNumberFormat="1" applyFont="1" applyFill="1" applyBorder="1" applyAlignment="1">
      <alignment horizontal="center" vertical="center"/>
      <protection/>
    </xf>
    <xf numFmtId="4" fontId="1" fillId="0" borderId="18" xfId="57" applyNumberFormat="1" applyFont="1" applyFill="1" applyBorder="1" applyAlignment="1">
      <alignment horizontal="center" vertical="center"/>
      <protection/>
    </xf>
    <xf numFmtId="1" fontId="1" fillId="0" borderId="17" xfId="57" applyNumberFormat="1" applyFont="1" applyFill="1" applyBorder="1" applyAlignment="1">
      <alignment horizontal="center" vertical="center" wrapText="1"/>
      <protection/>
    </xf>
    <xf numFmtId="4" fontId="0" fillId="24" borderId="14" xfId="57" applyNumberFormat="1" applyFont="1" applyFill="1" applyBorder="1" applyAlignment="1">
      <alignment vertical="center"/>
      <protection/>
    </xf>
    <xf numFmtId="4" fontId="1" fillId="24" borderId="14" xfId="57" applyNumberFormat="1" applyFont="1" applyFill="1" applyBorder="1" applyAlignment="1">
      <alignment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3" fontId="1" fillId="0" borderId="17" xfId="57" applyNumberFormat="1" applyFont="1" applyFill="1" applyBorder="1" applyAlignment="1">
      <alignment horizontal="center" vertical="center"/>
      <protection/>
    </xf>
    <xf numFmtId="4" fontId="1" fillId="0" borderId="14" xfId="57" applyNumberFormat="1" applyFont="1" applyFill="1" applyBorder="1" applyAlignment="1">
      <alignment vertical="center"/>
      <protection/>
    </xf>
    <xf numFmtId="4" fontId="1" fillId="0" borderId="18" xfId="57" applyNumberFormat="1" applyFont="1" applyFill="1" applyBorder="1" applyAlignment="1">
      <alignment vertical="center"/>
      <protection/>
    </xf>
    <xf numFmtId="1" fontId="1" fillId="0" borderId="14" xfId="57" applyNumberFormat="1" applyFont="1" applyFill="1" applyBorder="1" applyAlignment="1">
      <alignment horizontal="center" vertical="center" wrapText="1"/>
      <protection/>
    </xf>
    <xf numFmtId="4" fontId="1" fillId="0" borderId="23" xfId="57" applyNumberFormat="1" applyFont="1" applyFill="1" applyBorder="1" applyAlignment="1">
      <alignment vertical="center"/>
      <protection/>
    </xf>
    <xf numFmtId="1" fontId="4" fillId="0" borderId="0" xfId="57" applyNumberFormat="1" applyFont="1" applyFill="1" applyAlignment="1">
      <alignment horizontal="center" vertical="center"/>
      <protection/>
    </xf>
    <xf numFmtId="4" fontId="1" fillId="0" borderId="12" xfId="57" applyNumberFormat="1" applyFont="1" applyFill="1" applyBorder="1" applyAlignment="1">
      <alignment horizontal="center" vertical="center" wrapText="1"/>
      <protection/>
    </xf>
    <xf numFmtId="0" fontId="0" fillId="24" borderId="24" xfId="0" applyNumberFormat="1" applyFont="1" applyFill="1" applyBorder="1" applyAlignment="1">
      <alignment vertical="center"/>
    </xf>
    <xf numFmtId="4" fontId="0" fillId="24" borderId="25" xfId="57" applyNumberFormat="1" applyFont="1" applyFill="1" applyBorder="1" applyAlignment="1">
      <alignment vertical="center"/>
      <protection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5" xfId="58" applyNumberFormat="1" applyFont="1" applyFill="1" applyBorder="1" applyAlignment="1">
      <alignment horizontal="center" vertical="center"/>
      <protection/>
    </xf>
    <xf numFmtId="1" fontId="4" fillId="0" borderId="15" xfId="57" applyNumberFormat="1" applyFont="1" applyFill="1" applyBorder="1" applyAlignment="1">
      <alignment horizontal="center" vertical="center"/>
      <protection/>
    </xf>
    <xf numFmtId="4" fontId="0" fillId="0" borderId="19" xfId="57" applyNumberFormat="1" applyFont="1" applyFill="1" applyBorder="1" applyAlignment="1">
      <alignment vertical="center"/>
      <protection/>
    </xf>
    <xf numFmtId="4" fontId="0" fillId="0" borderId="14" xfId="57" applyNumberFormat="1" applyFont="1" applyFill="1" applyBorder="1" applyAlignment="1">
      <alignment vertical="center"/>
      <protection/>
    </xf>
    <xf numFmtId="4" fontId="1" fillId="0" borderId="26" xfId="57" applyNumberFormat="1" applyFont="1" applyFill="1" applyBorder="1" applyAlignment="1">
      <alignment vertical="center"/>
      <protection/>
    </xf>
    <xf numFmtId="4" fontId="1" fillId="0" borderId="25" xfId="57" applyNumberFormat="1" applyFont="1" applyFill="1" applyBorder="1" applyAlignment="1">
      <alignment vertical="center"/>
      <protection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4" fontId="0" fillId="24" borderId="27" xfId="57" applyNumberFormat="1" applyFont="1" applyFill="1" applyBorder="1" applyAlignment="1">
      <alignment vertical="center"/>
      <protection/>
    </xf>
    <xf numFmtId="4" fontId="1" fillId="0" borderId="28" xfId="57" applyNumberFormat="1" applyFont="1" applyFill="1" applyBorder="1" applyAlignment="1">
      <alignment horizontal="center" vertical="center" wrapText="1"/>
      <protection/>
    </xf>
    <xf numFmtId="1" fontId="4" fillId="0" borderId="29" xfId="57" applyNumberFormat="1" applyFont="1" applyFill="1" applyBorder="1" applyAlignment="1">
      <alignment horizontal="center" vertical="center"/>
      <protection/>
    </xf>
    <xf numFmtId="0" fontId="0" fillId="24" borderId="25" xfId="0" applyNumberFormat="1" applyFont="1" applyFill="1" applyBorder="1" applyAlignment="1">
      <alignment vertical="center" wrapText="1"/>
    </xf>
    <xf numFmtId="0" fontId="0" fillId="24" borderId="30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 wrapText="1"/>
    </xf>
    <xf numFmtId="4" fontId="1" fillId="0" borderId="31" xfId="57" applyNumberFormat="1" applyFont="1" applyFill="1" applyBorder="1" applyAlignment="1">
      <alignment vertical="center"/>
      <protection/>
    </xf>
    <xf numFmtId="4" fontId="0" fillId="24" borderId="31" xfId="57" applyNumberFormat="1" applyFont="1" applyFill="1" applyBorder="1" applyAlignment="1">
      <alignment vertical="center"/>
      <protection/>
    </xf>
    <xf numFmtId="4" fontId="0" fillId="24" borderId="32" xfId="57" applyNumberFormat="1" applyFont="1" applyFill="1" applyBorder="1" applyAlignment="1">
      <alignment vertical="center"/>
      <protection/>
    </xf>
    <xf numFmtId="0" fontId="1" fillId="0" borderId="20" xfId="57" applyFont="1" applyFill="1" applyBorder="1" applyAlignment="1">
      <alignment vertical="center"/>
      <protection/>
    </xf>
    <xf numFmtId="0" fontId="1" fillId="0" borderId="21" xfId="57" applyFont="1" applyFill="1" applyBorder="1" applyAlignment="1">
      <alignment vertical="center"/>
      <protection/>
    </xf>
    <xf numFmtId="4" fontId="1" fillId="0" borderId="21" xfId="57" applyNumberFormat="1" applyFont="1" applyFill="1" applyBorder="1" applyAlignment="1">
      <alignment vertical="center"/>
      <protection/>
    </xf>
    <xf numFmtId="4" fontId="1" fillId="0" borderId="33" xfId="57" applyNumberFormat="1" applyFont="1" applyFill="1" applyBorder="1" applyAlignment="1">
      <alignment vertical="center"/>
      <protection/>
    </xf>
    <xf numFmtId="4" fontId="10" fillId="0" borderId="0" xfId="0" applyNumberFormat="1" applyFont="1" applyFill="1" applyBorder="1" applyAlignment="1">
      <alignment vertical="center" wrapText="1"/>
    </xf>
    <xf numFmtId="2" fontId="10" fillId="0" borderId="0" xfId="57" applyNumberFormat="1" applyFont="1" applyFill="1" applyAlignment="1">
      <alignment horizontal="center" vertical="center" wrapText="1"/>
      <protection/>
    </xf>
    <xf numFmtId="0" fontId="10" fillId="0" borderId="0" xfId="57" applyFont="1" applyFill="1" applyAlignment="1">
      <alignment horizontal="center" vertical="center" wrapText="1"/>
      <protection/>
    </xf>
    <xf numFmtId="0" fontId="5" fillId="0" borderId="0" xfId="0" applyNumberFormat="1" applyFont="1" applyFill="1" applyBorder="1" applyAlignment="1">
      <alignment horizontal="center" vertical="center" wrapText="1"/>
    </xf>
    <xf numFmtId="14" fontId="1" fillId="0" borderId="0" xfId="57" applyNumberFormat="1" applyFont="1" applyFill="1" applyBorder="1" applyAlignment="1">
      <alignment horizontal="center" vertical="center" wrapText="1"/>
      <protection/>
    </xf>
    <xf numFmtId="0" fontId="0" fillId="0" borderId="0" xfId="0" applyNumberFormat="1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_evaluare_laboratoare_06_ian_2007" xfId="57"/>
    <cellStyle name="Normal_adresabilita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gabir.CASS_IS.000\My%20Documents\Balneo_serv_05_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lneo_06"/>
      <sheetName val="Balneo_sem_I_06_c"/>
      <sheetName val="Balneo_sem_II_06_c"/>
      <sheetName val="Balneo_06_sem_I"/>
      <sheetName val="Balneo_06_sem_II"/>
      <sheetName val="Balneo_06_0"/>
      <sheetName val="Balneo_05_0"/>
    </sheetNames>
    <sheetDataSet>
      <sheetData sheetId="0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84817.7</v>
          </cell>
          <cell r="D2">
            <v>84330.2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385757</v>
          </cell>
          <cell r="D3">
            <v>381667.1</v>
          </cell>
        </row>
        <row r="4">
          <cell r="A4" t="str">
            <v>MEDFIZ SCM</v>
          </cell>
          <cell r="B4" t="str">
            <v>1407</v>
          </cell>
          <cell r="C4">
            <v>120718.1</v>
          </cell>
          <cell r="D4">
            <v>117940.7</v>
          </cell>
        </row>
        <row r="5">
          <cell r="A5" t="str">
            <v>Balneologie si Recuperare medicala</v>
          </cell>
          <cell r="B5" t="str">
            <v>1408</v>
          </cell>
          <cell r="C5">
            <v>234616.2</v>
          </cell>
          <cell r="D5">
            <v>232221.7</v>
          </cell>
        </row>
        <row r="6">
          <cell r="A6" t="str">
            <v>SAN FIZ</v>
          </cell>
          <cell r="B6" t="str">
            <v>1409</v>
          </cell>
          <cell r="C6">
            <v>23410.1</v>
          </cell>
          <cell r="D6">
            <v>23228.199999999997</v>
          </cell>
        </row>
        <row r="7">
          <cell r="A7" t="str">
            <v>Centrul Med. SF.PETRU SI PAVEL</v>
          </cell>
          <cell r="B7" t="str">
            <v>1411</v>
          </cell>
          <cell r="C7">
            <v>318304.1</v>
          </cell>
          <cell r="D7">
            <v>314995.9</v>
          </cell>
        </row>
        <row r="8">
          <cell r="A8" t="str">
            <v>Spitalul Orasenesc Hirlau</v>
          </cell>
          <cell r="B8" t="str">
            <v>1412</v>
          </cell>
          <cell r="C8">
            <v>97597.79999999999</v>
          </cell>
          <cell r="D8">
            <v>88637.79999999999</v>
          </cell>
        </row>
        <row r="9">
          <cell r="A9" t="str">
            <v>Spitalul Municipal Pascani</v>
          </cell>
          <cell r="B9" t="str">
            <v>1413</v>
          </cell>
          <cell r="C9">
            <v>73549.20000000001</v>
          </cell>
          <cell r="D9">
            <v>70987.4</v>
          </cell>
        </row>
        <row r="10">
          <cell r="A10" t="str">
            <v>Spitalul Sf.Spiridon</v>
          </cell>
          <cell r="B10" t="str">
            <v>1414</v>
          </cell>
          <cell r="C10">
            <v>698122.3</v>
          </cell>
          <cell r="D10">
            <v>660095.6</v>
          </cell>
        </row>
        <row r="11">
          <cell r="A11" t="str">
            <v>AMITIE VITAL SCM</v>
          </cell>
          <cell r="B11" t="str">
            <v>1432</v>
          </cell>
          <cell r="C11">
            <v>80555.4</v>
          </cell>
          <cell r="D11">
            <v>79565.6</v>
          </cell>
        </row>
        <row r="12">
          <cell r="A12" t="str">
            <v>Centrul Medical COPOU</v>
          </cell>
          <cell r="B12" t="str">
            <v>1494</v>
          </cell>
          <cell r="C12">
            <v>1475.1</v>
          </cell>
          <cell r="D12">
            <v>1475.1</v>
          </cell>
        </row>
        <row r="13">
          <cell r="A13" t="str">
            <v>CHIRIEAC RODICA MARIETA</v>
          </cell>
          <cell r="B13" t="str">
            <v>1501</v>
          </cell>
          <cell r="C13">
            <v>45516.2</v>
          </cell>
          <cell r="D13">
            <v>44563.600000000006</v>
          </cell>
        </row>
        <row r="14">
          <cell r="A14" t="str">
            <v>BALNEOSAN SRL</v>
          </cell>
          <cell r="B14" t="str">
            <v>1517</v>
          </cell>
          <cell r="C14">
            <v>91708.7</v>
          </cell>
          <cell r="D14">
            <v>87698.5</v>
          </cell>
        </row>
        <row r="15">
          <cell r="A15" t="str">
            <v>CMA RECUPERARE "NICOLINA"</v>
          </cell>
          <cell r="B15" t="str">
            <v>1585</v>
          </cell>
          <cell r="C15">
            <v>1325540.8</v>
          </cell>
          <cell r="D15">
            <v>1260678.2000000002</v>
          </cell>
        </row>
        <row r="16">
          <cell r="A16" t="str">
            <v>FIZIOMEDICA SRL</v>
          </cell>
          <cell r="B16" t="str">
            <v>1664</v>
          </cell>
          <cell r="C16">
            <v>77737.1</v>
          </cell>
          <cell r="D16">
            <v>75396.29999999999</v>
          </cell>
        </row>
        <row r="17">
          <cell r="A17" t="str">
            <v>ANCUTA CODRINA IRENA MIHAELA</v>
          </cell>
          <cell r="B17" t="str">
            <v>1665</v>
          </cell>
          <cell r="C17">
            <v>33422.4</v>
          </cell>
          <cell r="D17">
            <v>32345.8</v>
          </cell>
        </row>
        <row r="18">
          <cell r="A18" t="str">
            <v>ANALDA SRL (iul-dec*2)</v>
          </cell>
          <cell r="B18" t="str">
            <v>1822</v>
          </cell>
          <cell r="C18">
            <v>248301</v>
          </cell>
          <cell r="D18">
            <v>238857.8</v>
          </cell>
        </row>
      </sheetData>
      <sheetData sheetId="1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41904.2</v>
          </cell>
          <cell r="D2">
            <v>41904.2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203666.1</v>
          </cell>
          <cell r="D3">
            <v>201930</v>
          </cell>
        </row>
        <row r="4">
          <cell r="A4" t="str">
            <v>MEDFIZ SCM</v>
          </cell>
          <cell r="B4" t="str">
            <v>1407</v>
          </cell>
          <cell r="C4">
            <v>58232.4</v>
          </cell>
          <cell r="D4">
            <v>57580</v>
          </cell>
        </row>
        <row r="5">
          <cell r="A5" t="str">
            <v>Balneologie si Recuperare medicala</v>
          </cell>
          <cell r="B5" t="str">
            <v>1408</v>
          </cell>
          <cell r="C5">
            <v>116137.3</v>
          </cell>
          <cell r="D5">
            <v>115441.5</v>
          </cell>
        </row>
        <row r="6">
          <cell r="A6" t="str">
            <v>SAN FIZ</v>
          </cell>
          <cell r="B6" t="str">
            <v>1409</v>
          </cell>
          <cell r="C6">
            <v>12581.4</v>
          </cell>
          <cell r="D6">
            <v>12581.4</v>
          </cell>
        </row>
        <row r="7">
          <cell r="A7" t="str">
            <v>Centrul Med. SF.PETRU SI PAVEL</v>
          </cell>
          <cell r="B7" t="str">
            <v>1411</v>
          </cell>
          <cell r="C7">
            <v>198014</v>
          </cell>
          <cell r="D7">
            <v>197072.6</v>
          </cell>
        </row>
        <row r="8">
          <cell r="A8" t="str">
            <v>Spitalul Orasenesc Hirlau</v>
          </cell>
          <cell r="B8" t="str">
            <v>1412</v>
          </cell>
          <cell r="C8">
            <v>57795.1</v>
          </cell>
          <cell r="D8">
            <v>49861.1</v>
          </cell>
        </row>
        <row r="9">
          <cell r="A9" t="str">
            <v>Spitalul Municipal Pascani</v>
          </cell>
          <cell r="B9" t="str">
            <v>1413</v>
          </cell>
          <cell r="C9">
            <v>33235.8</v>
          </cell>
          <cell r="D9">
            <v>32924.7</v>
          </cell>
        </row>
        <row r="10">
          <cell r="A10" t="str">
            <v>Spitalul Sf.Spiridon</v>
          </cell>
          <cell r="B10" t="str">
            <v>1414</v>
          </cell>
          <cell r="C10">
            <v>378517.6</v>
          </cell>
          <cell r="D10">
            <v>362399</v>
          </cell>
        </row>
        <row r="11">
          <cell r="A11" t="str">
            <v>AMITIE VITAL SCM</v>
          </cell>
          <cell r="B11" t="str">
            <v>1432</v>
          </cell>
          <cell r="C11">
            <v>42600.2</v>
          </cell>
          <cell r="D11">
            <v>42386</v>
          </cell>
        </row>
        <row r="12">
          <cell r="A12" t="str">
            <v>Centrul Medical COPOU</v>
          </cell>
          <cell r="B12" t="str">
            <v>1494</v>
          </cell>
          <cell r="C12">
            <v>1041</v>
          </cell>
          <cell r="D12">
            <v>1041</v>
          </cell>
        </row>
        <row r="13">
          <cell r="A13" t="str">
            <v>CHIRIEAC RODICA MARIETA</v>
          </cell>
          <cell r="B13" t="str">
            <v>1501</v>
          </cell>
          <cell r="C13">
            <v>24896.5</v>
          </cell>
          <cell r="D13">
            <v>24641.4</v>
          </cell>
        </row>
        <row r="14">
          <cell r="A14" t="str">
            <v>BALNEOSAN SRL</v>
          </cell>
          <cell r="B14" t="str">
            <v>1517</v>
          </cell>
          <cell r="C14">
            <v>42547.7</v>
          </cell>
          <cell r="D14">
            <v>41410.7</v>
          </cell>
        </row>
        <row r="15">
          <cell r="A15" t="str">
            <v>CMA RECUPERARE "NICOLINA"</v>
          </cell>
          <cell r="B15" t="str">
            <v>1585</v>
          </cell>
          <cell r="C15">
            <v>649540.3</v>
          </cell>
          <cell r="D15">
            <v>616449.9</v>
          </cell>
        </row>
        <row r="16">
          <cell r="A16" t="str">
            <v>FIZIOMEDICA SRL</v>
          </cell>
          <cell r="B16" t="str">
            <v>1664</v>
          </cell>
          <cell r="C16">
            <v>37975.6</v>
          </cell>
          <cell r="D16">
            <v>36912.7</v>
          </cell>
        </row>
        <row r="17">
          <cell r="A17" t="str">
            <v>ANCUTA CODRINA IRENA MIHAELA</v>
          </cell>
          <cell r="B17" t="str">
            <v>1665</v>
          </cell>
          <cell r="C17">
            <v>17962</v>
          </cell>
          <cell r="D17">
            <v>17805.1</v>
          </cell>
        </row>
        <row r="18">
          <cell r="A18" t="str">
            <v>ANALDA SRL (mai-iun)</v>
          </cell>
          <cell r="B18" t="str">
            <v>1822</v>
          </cell>
          <cell r="C18">
            <v>39820.9</v>
          </cell>
          <cell r="D18">
            <v>39490.2</v>
          </cell>
        </row>
        <row r="19">
          <cell r="A19" t="str">
            <v>Cabinet medical Stefania SRL (mai-iun)</v>
          </cell>
          <cell r="B19" t="str">
            <v>1824</v>
          </cell>
          <cell r="C19">
            <v>2731.9</v>
          </cell>
          <cell r="D19">
            <v>2698.4</v>
          </cell>
        </row>
      </sheetData>
      <sheetData sheetId="2">
        <row r="1">
          <cell r="A1" t="str">
            <v>UNITATE</v>
          </cell>
          <cell r="B1" t="str">
            <v>NR_CONTR</v>
          </cell>
          <cell r="C1" t="str">
            <v>Suma_rap</v>
          </cell>
          <cell r="D1" t="str">
            <v>Suma_val</v>
          </cell>
        </row>
        <row r="2">
          <cell r="A2" t="str">
            <v>DASANA</v>
          </cell>
          <cell r="B2" t="str">
            <v>1404</v>
          </cell>
          <cell r="C2">
            <v>42913.5</v>
          </cell>
          <cell r="D2">
            <v>42426</v>
          </cell>
        </row>
        <row r="3">
          <cell r="A3" t="str">
            <v>Med. Fizica si de Recuperare Reumatologie</v>
          </cell>
          <cell r="B3" t="str">
            <v>1405</v>
          </cell>
          <cell r="C3">
            <v>182090.9</v>
          </cell>
          <cell r="D3">
            <v>179737.1</v>
          </cell>
        </row>
        <row r="4">
          <cell r="A4" t="str">
            <v>MEDFIZ SCM</v>
          </cell>
          <cell r="B4" t="str">
            <v>1407</v>
          </cell>
          <cell r="C4">
            <v>62485.7</v>
          </cell>
          <cell r="D4">
            <v>60360.7</v>
          </cell>
        </row>
        <row r="5">
          <cell r="A5" t="str">
            <v>Balneologie si Recuperare medicala</v>
          </cell>
          <cell r="B5" t="str">
            <v>1408</v>
          </cell>
          <cell r="C5">
            <v>118478.9</v>
          </cell>
          <cell r="D5">
            <v>116780.2</v>
          </cell>
        </row>
        <row r="6">
          <cell r="A6" t="str">
            <v>SAN FIZ</v>
          </cell>
          <cell r="B6" t="str">
            <v>1409</v>
          </cell>
          <cell r="C6">
            <v>10828.7</v>
          </cell>
          <cell r="D6">
            <v>10646.8</v>
          </cell>
        </row>
        <row r="7">
          <cell r="A7" t="str">
            <v>Centrul Med. SF.PETRU SI PAVEL</v>
          </cell>
          <cell r="B7" t="str">
            <v>1411</v>
          </cell>
          <cell r="C7">
            <v>120290.1</v>
          </cell>
          <cell r="D7">
            <v>117923.3</v>
          </cell>
        </row>
        <row r="8">
          <cell r="A8" t="str">
            <v>Spitalul Orasenesc Hirlau</v>
          </cell>
          <cell r="B8" t="str">
            <v>1412</v>
          </cell>
          <cell r="C8">
            <v>39802.7</v>
          </cell>
          <cell r="D8">
            <v>38776.7</v>
          </cell>
        </row>
        <row r="9">
          <cell r="A9" t="str">
            <v>Spitalul Municipal Pascani</v>
          </cell>
          <cell r="B9" t="str">
            <v>1413</v>
          </cell>
          <cell r="C9">
            <v>40313.4</v>
          </cell>
          <cell r="D9">
            <v>38062.7</v>
          </cell>
        </row>
        <row r="10">
          <cell r="A10" t="str">
            <v>Spitalul Sf.Spiridon</v>
          </cell>
          <cell r="B10" t="str">
            <v>1414</v>
          </cell>
          <cell r="C10">
            <v>319604.7</v>
          </cell>
          <cell r="D10">
            <v>297696.6</v>
          </cell>
        </row>
        <row r="11">
          <cell r="A11" t="str">
            <v>AMITIE VITAL SCM</v>
          </cell>
          <cell r="B11" t="str">
            <v>1432</v>
          </cell>
          <cell r="C11">
            <v>37955.2</v>
          </cell>
          <cell r="D11">
            <v>37179.6</v>
          </cell>
        </row>
        <row r="12">
          <cell r="A12" t="str">
            <v>Centrul Medical COPOU</v>
          </cell>
          <cell r="B12" t="str">
            <v>1494</v>
          </cell>
          <cell r="C12">
            <v>434.1</v>
          </cell>
          <cell r="D12">
            <v>434.1</v>
          </cell>
        </row>
        <row r="13">
          <cell r="A13" t="str">
            <v>CHIRIEAC RODICA MARIETA</v>
          </cell>
          <cell r="B13" t="str">
            <v>1501</v>
          </cell>
          <cell r="C13">
            <v>20619.7</v>
          </cell>
          <cell r="D13">
            <v>19922.2</v>
          </cell>
        </row>
        <row r="14">
          <cell r="A14" t="str">
            <v>BALNEOSAN SRL</v>
          </cell>
          <cell r="B14" t="str">
            <v>1517</v>
          </cell>
          <cell r="C14">
            <v>49161</v>
          </cell>
          <cell r="D14">
            <v>46287.8</v>
          </cell>
        </row>
        <row r="15">
          <cell r="A15" t="str">
            <v>CMA RECUPERARE "NICOLINA"</v>
          </cell>
          <cell r="B15" t="str">
            <v>1585</v>
          </cell>
          <cell r="C15">
            <v>676000.5</v>
          </cell>
          <cell r="D15">
            <v>644228.3</v>
          </cell>
        </row>
        <row r="16">
          <cell r="A16" t="str">
            <v>FIZIOMEDICA SRL</v>
          </cell>
          <cell r="B16" t="str">
            <v>1664</v>
          </cell>
          <cell r="C16">
            <v>39761.5</v>
          </cell>
          <cell r="D16">
            <v>38483.6</v>
          </cell>
        </row>
        <row r="17">
          <cell r="A17" t="str">
            <v>ANCUTA CODRINA IRENA MIHAELA</v>
          </cell>
          <cell r="B17" t="str">
            <v>1665</v>
          </cell>
          <cell r="C17">
            <v>15460.4</v>
          </cell>
          <cell r="D17">
            <v>14540.7</v>
          </cell>
        </row>
        <row r="18">
          <cell r="A18" t="str">
            <v>ANALDA SRL</v>
          </cell>
          <cell r="B18" t="str">
            <v>1822</v>
          </cell>
          <cell r="C18">
            <v>124150.5</v>
          </cell>
          <cell r="D18">
            <v>119428.9</v>
          </cell>
        </row>
        <row r="19">
          <cell r="A19" t="str">
            <v>Cabinet medical Stefania SRL</v>
          </cell>
          <cell r="B19" t="str">
            <v>1824</v>
          </cell>
          <cell r="C19">
            <v>9921.6</v>
          </cell>
          <cell r="D19">
            <v>9503.5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showGridLines="0" tabSelected="1" zoomScalePageLayoutView="0" workbookViewId="0" topLeftCell="A1">
      <selection activeCell="A17" sqref="A17:IV19"/>
    </sheetView>
  </sheetViews>
  <sheetFormatPr defaultColWidth="9.140625" defaultRowHeight="12.75"/>
  <cols>
    <col min="1" max="1" width="3.7109375" style="1" customWidth="1"/>
    <col min="2" max="2" width="45.28125" style="52" customWidth="1"/>
    <col min="3" max="3" width="15.00390625" style="53" customWidth="1"/>
    <col min="4" max="4" width="21.57421875" style="54" customWidth="1"/>
    <col min="5" max="16384" width="9.140625" style="1" customWidth="1"/>
  </cols>
  <sheetData>
    <row r="1" spans="1:4" s="21" customFormat="1" ht="13.5">
      <c r="A1" s="129" t="s">
        <v>26</v>
      </c>
      <c r="B1" s="129"/>
      <c r="C1" s="129"/>
      <c r="D1" s="129"/>
    </row>
    <row r="2" spans="2:4" s="2" customFormat="1" ht="15">
      <c r="B2" s="39"/>
      <c r="C2" s="24"/>
      <c r="D2" s="23"/>
    </row>
    <row r="3" spans="2:4" s="2" customFormat="1" ht="15">
      <c r="B3" s="39"/>
      <c r="C3" s="24"/>
      <c r="D3" s="5" t="s">
        <v>8</v>
      </c>
    </row>
    <row r="4" spans="2:3" s="2" customFormat="1" ht="16.5" customHeight="1" thickBot="1">
      <c r="B4" s="113" t="s">
        <v>34</v>
      </c>
      <c r="C4" s="114"/>
    </row>
    <row r="5" spans="1:4" s="88" customFormat="1" ht="26.25">
      <c r="A5" s="86" t="s">
        <v>0</v>
      </c>
      <c r="B5" s="87" t="s">
        <v>1</v>
      </c>
      <c r="C5" s="103" t="s">
        <v>32</v>
      </c>
      <c r="D5" s="92" t="s">
        <v>2</v>
      </c>
    </row>
    <row r="6" spans="1:4" s="55" customFormat="1" ht="27" thickBot="1">
      <c r="A6" s="75">
        <v>0</v>
      </c>
      <c r="B6" s="76">
        <v>1</v>
      </c>
      <c r="C6" s="77">
        <v>2</v>
      </c>
      <c r="D6" s="93" t="s">
        <v>11</v>
      </c>
    </row>
    <row r="7" spans="1:4" s="40" customFormat="1" ht="12.75">
      <c r="A7" s="38">
        <v>1</v>
      </c>
      <c r="B7" s="18" t="s">
        <v>23</v>
      </c>
      <c r="C7" s="27">
        <v>69</v>
      </c>
      <c r="D7" s="94">
        <f>ROUND(C7/C$11*C$12,2)</f>
        <v>863.37</v>
      </c>
    </row>
    <row r="8" spans="1:4" s="40" customFormat="1" ht="12.75">
      <c r="A8" s="38">
        <f>A7+1</f>
        <v>2</v>
      </c>
      <c r="B8" s="18" t="s">
        <v>33</v>
      </c>
      <c r="C8" s="27">
        <v>448</v>
      </c>
      <c r="D8" s="94">
        <f>ROUND(C8/C$11*C$12,2)</f>
        <v>5605.64</v>
      </c>
    </row>
    <row r="9" spans="1:4" s="41" customFormat="1" ht="12.75">
      <c r="A9" s="38">
        <f>A8+1</f>
        <v>3</v>
      </c>
      <c r="B9" s="18" t="s">
        <v>24</v>
      </c>
      <c r="C9" s="27">
        <v>79</v>
      </c>
      <c r="D9" s="94">
        <f>ROUND(C9/C$11*C$12,2)</f>
        <v>988.5</v>
      </c>
    </row>
    <row r="10" spans="1:4" s="42" customFormat="1" ht="12.75">
      <c r="A10" s="38">
        <f>A9+1</f>
        <v>4</v>
      </c>
      <c r="B10" s="25" t="s">
        <v>25</v>
      </c>
      <c r="C10" s="27">
        <v>79</v>
      </c>
      <c r="D10" s="94">
        <f>ROUND(C10/C$11*C$12,2)</f>
        <v>988.5</v>
      </c>
    </row>
    <row r="11" spans="1:4" ht="12.75">
      <c r="A11" s="43"/>
      <c r="B11" s="56" t="s">
        <v>3</v>
      </c>
      <c r="C11" s="15">
        <f>SUM(C7:C10)</f>
        <v>675</v>
      </c>
      <c r="D11" s="95">
        <f>SUM(D7:D10)</f>
        <v>8446.01</v>
      </c>
    </row>
    <row r="12" spans="1:4" ht="12.75">
      <c r="A12" s="43"/>
      <c r="B12" s="45" t="s">
        <v>14</v>
      </c>
      <c r="C12" s="90">
        <f>C13*50%-0.01</f>
        <v>8446.005</v>
      </c>
      <c r="D12" s="96"/>
    </row>
    <row r="13" spans="1:4" ht="13.5" thickBot="1">
      <c r="A13" s="46"/>
      <c r="B13" s="26" t="s">
        <v>27</v>
      </c>
      <c r="C13" s="91">
        <v>16892.03</v>
      </c>
      <c r="D13" s="97"/>
    </row>
    <row r="14" spans="1:4" ht="12.75">
      <c r="A14" s="42"/>
      <c r="B14" s="47"/>
      <c r="C14" s="44"/>
      <c r="D14" s="48"/>
    </row>
    <row r="15" spans="2:4" s="42" customFormat="1" ht="12.75">
      <c r="B15" s="47" t="s">
        <v>4</v>
      </c>
      <c r="C15" s="44">
        <f>ROUND(C12/C11,2)</f>
        <v>12.51</v>
      </c>
      <c r="D15" s="48"/>
    </row>
    <row r="16" spans="2:4" s="42" customFormat="1" ht="12.75">
      <c r="B16" s="47"/>
      <c r="C16" s="44"/>
      <c r="D16" s="48"/>
    </row>
    <row r="17" spans="2:4" ht="12.75">
      <c r="B17" s="49"/>
      <c r="C17" s="50"/>
      <c r="D17" s="51"/>
    </row>
    <row r="18" spans="2:4" ht="12.75">
      <c r="B18" s="49"/>
      <c r="C18" s="50"/>
      <c r="D18" s="51"/>
    </row>
    <row r="19" spans="2:4" ht="12.75">
      <c r="B19" s="49"/>
      <c r="C19" s="50"/>
      <c r="D19" s="51"/>
    </row>
    <row r="20" spans="2:4" ht="12.75">
      <c r="B20" s="49"/>
      <c r="C20" s="50"/>
      <c r="D20" s="51"/>
    </row>
  </sheetData>
  <sheetProtection/>
  <mergeCells count="1">
    <mergeCell ref="A1:D1"/>
  </mergeCells>
  <printOptions horizontalCentered="1" verticalCentered="1"/>
  <pageMargins left="0.66" right="0.196850393700787" top="0.24" bottom="0" header="0.17" footer="0"/>
  <pageSetup fitToHeight="1" fitToWidth="1"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3"/>
  <sheetViews>
    <sheetView showGridLines="0" zoomScalePageLayoutView="0" workbookViewId="0" topLeftCell="A9">
      <selection activeCell="B43" sqref="B43"/>
    </sheetView>
  </sheetViews>
  <sheetFormatPr defaultColWidth="9.140625" defaultRowHeight="12.75" outlineLevelRow="1"/>
  <cols>
    <col min="1" max="1" width="3.57421875" style="1" customWidth="1"/>
    <col min="2" max="2" width="48.28125" style="1" customWidth="1"/>
    <col min="3" max="3" width="12.421875" style="3" customWidth="1"/>
    <col min="4" max="4" width="28.28125" style="1" customWidth="1"/>
    <col min="5" max="16384" width="9.140625" style="1" customWidth="1"/>
  </cols>
  <sheetData>
    <row r="1" spans="3:4" s="21" customFormat="1" ht="13.5" hidden="1" outlineLevel="1">
      <c r="C1" s="80" t="s">
        <v>6</v>
      </c>
      <c r="D1" s="80"/>
    </row>
    <row r="2" spans="3:4" s="21" customFormat="1" ht="13.5" hidden="1" outlineLevel="1">
      <c r="C2" s="80" t="s">
        <v>13</v>
      </c>
      <c r="D2" s="80"/>
    </row>
    <row r="3" spans="3:4" s="21" customFormat="1" ht="13.5" hidden="1" outlineLevel="1">
      <c r="C3" s="80" t="s">
        <v>31</v>
      </c>
      <c r="D3" s="82"/>
    </row>
    <row r="4" spans="3:4" s="21" customFormat="1" ht="13.5" hidden="1" outlineLevel="1">
      <c r="C4" s="80"/>
      <c r="D4" s="82"/>
    </row>
    <row r="5" spans="3:4" s="21" customFormat="1" ht="13.5" hidden="1" outlineLevel="1">
      <c r="C5" s="80" t="s">
        <v>7</v>
      </c>
      <c r="D5" s="80"/>
    </row>
    <row r="6" spans="3:4" s="21" customFormat="1" ht="31.5" customHeight="1" hidden="1" outlineLevel="1">
      <c r="C6" s="128" t="s">
        <v>16</v>
      </c>
      <c r="D6" s="128"/>
    </row>
    <row r="7" spans="3:4" s="21" customFormat="1" ht="33.75" customHeight="1" hidden="1" outlineLevel="1">
      <c r="C7" s="83" t="s">
        <v>5</v>
      </c>
      <c r="D7" s="84"/>
    </row>
    <row r="8" s="21" customFormat="1" ht="13.5" hidden="1" outlineLevel="1">
      <c r="C8" s="85"/>
    </row>
    <row r="9" spans="1:4" s="21" customFormat="1" ht="13.5" collapsed="1">
      <c r="A9" s="130" t="s">
        <v>28</v>
      </c>
      <c r="B9" s="131"/>
      <c r="C9" s="131"/>
      <c r="D9" s="131"/>
    </row>
    <row r="10" s="2" customFormat="1" ht="15"/>
    <row r="11" s="2" customFormat="1" ht="15">
      <c r="C11" s="4"/>
    </row>
    <row r="12" spans="2:4" s="2" customFormat="1" ht="15.75" thickBot="1">
      <c r="B12" s="132" t="str">
        <f>evaluare!B4</f>
        <v>29/04/2021</v>
      </c>
      <c r="C12" s="133"/>
      <c r="D12" s="5" t="s">
        <v>9</v>
      </c>
    </row>
    <row r="13" spans="1:4" s="3" customFormat="1" ht="39">
      <c r="A13" s="6" t="s">
        <v>0</v>
      </c>
      <c r="B13" s="7" t="s">
        <v>1</v>
      </c>
      <c r="C13" s="89" t="s">
        <v>32</v>
      </c>
      <c r="D13" s="57" t="s">
        <v>19</v>
      </c>
    </row>
    <row r="14" spans="1:4" s="12" customFormat="1" ht="12.75">
      <c r="A14" s="28">
        <v>0</v>
      </c>
      <c r="B14" s="9">
        <v>1</v>
      </c>
      <c r="C14" s="9">
        <v>2</v>
      </c>
      <c r="D14" s="11" t="s">
        <v>20</v>
      </c>
    </row>
    <row r="15" spans="1:4" s="29" customFormat="1" ht="12.75">
      <c r="A15" s="38">
        <v>1</v>
      </c>
      <c r="B15" s="18" t="s">
        <v>23</v>
      </c>
      <c r="C15" s="27">
        <v>3</v>
      </c>
      <c r="D15" s="110">
        <f>ROUND(C15/C$19*C$20,2)</f>
        <v>4223.01</v>
      </c>
    </row>
    <row r="16" spans="1:4" s="29" customFormat="1" ht="12.75">
      <c r="A16" s="38">
        <f>A15+1</f>
        <v>2</v>
      </c>
      <c r="B16" s="18" t="s">
        <v>33</v>
      </c>
      <c r="C16" s="27">
        <v>0</v>
      </c>
      <c r="D16" s="110">
        <f>ROUND(C16/C$19*C$20,2)</f>
        <v>0</v>
      </c>
    </row>
    <row r="17" spans="1:4" s="29" customFormat="1" ht="12.75">
      <c r="A17" s="38">
        <f>A16+1</f>
        <v>3</v>
      </c>
      <c r="B17" s="18" t="s">
        <v>24</v>
      </c>
      <c r="C17" s="27">
        <v>0</v>
      </c>
      <c r="D17" s="110">
        <f>ROUND(C17/C$19*C$20,2)</f>
        <v>0</v>
      </c>
    </row>
    <row r="18" spans="1:4" s="29" customFormat="1" ht="12.75">
      <c r="A18" s="38">
        <f>A17+1</f>
        <v>4</v>
      </c>
      <c r="B18" s="25" t="s">
        <v>25</v>
      </c>
      <c r="C18" s="27">
        <v>0</v>
      </c>
      <c r="D18" s="110">
        <f>ROUND(C18/C$19*C$20,2)</f>
        <v>0</v>
      </c>
    </row>
    <row r="19" spans="1:4" s="3" customFormat="1" ht="12.75">
      <c r="A19" s="16"/>
      <c r="B19" s="30" t="s">
        <v>3</v>
      </c>
      <c r="C19" s="15">
        <f>SUM(C15:C18)</f>
        <v>3</v>
      </c>
      <c r="D19" s="98">
        <f>SUM(D15:D18)</f>
        <v>4223.01</v>
      </c>
    </row>
    <row r="20" spans="1:4" s="29" customFormat="1" ht="13.5" thickBot="1">
      <c r="A20" s="31"/>
      <c r="B20" s="32" t="s">
        <v>17</v>
      </c>
      <c r="C20" s="33">
        <f>evaluare!C13*25%</f>
        <v>4223.0075</v>
      </c>
      <c r="D20" s="34"/>
    </row>
    <row r="21" spans="2:4" s="29" customFormat="1" ht="12.75">
      <c r="B21" s="35"/>
      <c r="C21" s="17"/>
      <c r="D21" s="35"/>
    </row>
    <row r="22" spans="2:4" s="29" customFormat="1" ht="12.75">
      <c r="B22" s="36" t="s">
        <v>4</v>
      </c>
      <c r="C22" s="13">
        <f>ROUND(C20/C19,2)</f>
        <v>1407.67</v>
      </c>
      <c r="D22" s="37"/>
    </row>
    <row r="23" spans="2:4" s="29" customFormat="1" ht="12.75">
      <c r="B23" s="35"/>
      <c r="C23" s="13"/>
      <c r="D23" s="37"/>
    </row>
  </sheetData>
  <sheetProtection/>
  <mergeCells count="3">
    <mergeCell ref="A9:D9"/>
    <mergeCell ref="C6:D6"/>
    <mergeCell ref="B12:C12"/>
  </mergeCells>
  <printOptions horizontalCentered="1" verticalCentered="1"/>
  <pageMargins left="0.74" right="0.15748031496062992" top="0.24" bottom="0.25" header="0.11811023622047245" footer="0.17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"/>
  <sheetViews>
    <sheetView showGridLines="0" zoomScalePageLayoutView="0" workbookViewId="0" topLeftCell="A1">
      <selection activeCell="A1" sqref="A1:IV10"/>
    </sheetView>
  </sheetViews>
  <sheetFormatPr defaultColWidth="9.140625" defaultRowHeight="12.75"/>
  <cols>
    <col min="1" max="1" width="3.57421875" style="1" customWidth="1"/>
    <col min="2" max="2" width="49.28125" style="1" customWidth="1"/>
    <col min="3" max="3" width="17.140625" style="14" customWidth="1"/>
    <col min="4" max="4" width="23.00390625" style="1" customWidth="1"/>
    <col min="5" max="16384" width="9.140625" style="1" customWidth="1"/>
  </cols>
  <sheetData>
    <row r="1" spans="1:4" s="85" customFormat="1" ht="33.75" customHeight="1">
      <c r="A1" s="130" t="s">
        <v>29</v>
      </c>
      <c r="B1" s="130"/>
      <c r="C1" s="130"/>
      <c r="D1" s="130"/>
    </row>
    <row r="3" spans="2:3" s="2" customFormat="1" ht="15">
      <c r="B3" s="4"/>
      <c r="C3" s="24"/>
    </row>
    <row r="4" spans="2:4" s="2" customFormat="1" ht="15.75" thickBot="1">
      <c r="B4" s="132" t="str">
        <f>evaluare!B4</f>
        <v>29/04/2021</v>
      </c>
      <c r="C4" s="133"/>
      <c r="D4" s="5" t="s">
        <v>10</v>
      </c>
    </row>
    <row r="5" spans="1:4" s="3" customFormat="1" ht="39">
      <c r="A5" s="6" t="s">
        <v>0</v>
      </c>
      <c r="B5" s="7" t="s">
        <v>1</v>
      </c>
      <c r="C5" s="89" t="s">
        <v>32</v>
      </c>
      <c r="D5" s="99" t="s">
        <v>19</v>
      </c>
    </row>
    <row r="6" spans="1:4" s="12" customFormat="1" ht="33" customHeight="1">
      <c r="A6" s="8">
        <v>0</v>
      </c>
      <c r="B6" s="9">
        <v>1</v>
      </c>
      <c r="C6" s="10">
        <v>2</v>
      </c>
      <c r="D6" s="100" t="s">
        <v>21</v>
      </c>
    </row>
    <row r="7" spans="1:4" s="29" customFormat="1" ht="12.75">
      <c r="A7" s="38">
        <v>1</v>
      </c>
      <c r="B7" s="18" t="s">
        <v>23</v>
      </c>
      <c r="C7" s="27">
        <v>12</v>
      </c>
      <c r="D7" s="110">
        <f>ROUND(C7/C$11*C$12,2)</f>
        <v>4223.01</v>
      </c>
    </row>
    <row r="8" spans="1:4" s="29" customFormat="1" ht="12.75">
      <c r="A8" s="38">
        <f>A7+1</f>
        <v>2</v>
      </c>
      <c r="B8" s="18" t="s">
        <v>33</v>
      </c>
      <c r="C8" s="109">
        <v>0</v>
      </c>
      <c r="D8" s="110">
        <f>ROUND(C8/C$11*C$12,2)</f>
        <v>0</v>
      </c>
    </row>
    <row r="9" spans="1:4" s="29" customFormat="1" ht="12.75">
      <c r="A9" s="38">
        <f>A8+1</f>
        <v>3</v>
      </c>
      <c r="B9" s="18" t="s">
        <v>24</v>
      </c>
      <c r="C9" s="27">
        <v>0</v>
      </c>
      <c r="D9" s="110">
        <f>ROUND(C9/C$11*C$12,2)</f>
        <v>0</v>
      </c>
    </row>
    <row r="10" spans="1:4" s="29" customFormat="1" ht="12.75">
      <c r="A10" s="38">
        <f>A9+1</f>
        <v>4</v>
      </c>
      <c r="B10" s="25" t="s">
        <v>25</v>
      </c>
      <c r="C10" s="27">
        <v>0</v>
      </c>
      <c r="D10" s="110">
        <f>ROUND(C10/C$11*C$12,2)</f>
        <v>0</v>
      </c>
    </row>
    <row r="11" spans="1:4" s="29" customFormat="1" ht="13.5" thickBot="1">
      <c r="A11" s="73"/>
      <c r="B11" s="74" t="s">
        <v>3</v>
      </c>
      <c r="C11" s="69">
        <f>SUM(C7:C10)</f>
        <v>12</v>
      </c>
      <c r="D11" s="111">
        <f>SUM(D7:D10)</f>
        <v>4223.01</v>
      </c>
    </row>
    <row r="12" spans="1:4" s="29" customFormat="1" ht="13.5" thickBot="1">
      <c r="A12" s="70"/>
      <c r="B12" s="71" t="s">
        <v>17</v>
      </c>
      <c r="C12" s="72">
        <f>evaluare!C13*25%</f>
        <v>4223.0075</v>
      </c>
      <c r="D12" s="101"/>
    </row>
    <row r="13" spans="2:4" s="29" customFormat="1" ht="12.75">
      <c r="B13" s="35"/>
      <c r="C13" s="13"/>
      <c r="D13" s="35"/>
    </row>
    <row r="14" spans="2:4" s="29" customFormat="1" ht="12.75">
      <c r="B14" s="36" t="s">
        <v>4</v>
      </c>
      <c r="C14" s="13">
        <f>ROUND(C12/C11,2)</f>
        <v>351.92</v>
      </c>
      <c r="D14" s="37"/>
    </row>
  </sheetData>
  <sheetProtection/>
  <mergeCells count="2">
    <mergeCell ref="A1:D1"/>
    <mergeCell ref="B4:C4"/>
  </mergeCells>
  <printOptions horizontalCentered="1"/>
  <pageMargins left="0.58" right="0.15748031496063" top="0.17" bottom="0.17" header="0.17" footer="0.17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"/>
  <sheetViews>
    <sheetView showGridLines="0" zoomScaleSheetLayoutView="100" zoomScalePageLayoutView="0" workbookViewId="0" topLeftCell="A1">
      <selection activeCell="A17" sqref="A17:IV19"/>
    </sheetView>
  </sheetViews>
  <sheetFormatPr defaultColWidth="9.140625" defaultRowHeight="12.75"/>
  <cols>
    <col min="1" max="1" width="3.421875" style="21" customWidth="1"/>
    <col min="2" max="2" width="43.28125" style="21" customWidth="1"/>
    <col min="3" max="3" width="15.28125" style="65" customWidth="1"/>
    <col min="4" max="4" width="14.421875" style="22" customWidth="1"/>
    <col min="5" max="5" width="14.7109375" style="22" customWidth="1"/>
    <col min="6" max="6" width="15.00390625" style="22" customWidth="1"/>
    <col min="7" max="16384" width="9.140625" style="21" customWidth="1"/>
  </cols>
  <sheetData>
    <row r="1" spans="1:6" ht="14.25" customHeight="1">
      <c r="A1" s="78"/>
      <c r="B1" s="79"/>
      <c r="C1" s="81"/>
      <c r="D1" s="79"/>
      <c r="E1" s="83"/>
      <c r="F1" s="84"/>
    </row>
    <row r="2" spans="1:6" ht="28.5" customHeight="1">
      <c r="A2" s="134" t="s">
        <v>35</v>
      </c>
      <c r="B2" s="135"/>
      <c r="C2" s="135"/>
      <c r="D2" s="135"/>
      <c r="E2" s="135"/>
      <c r="F2" s="135"/>
    </row>
    <row r="3" spans="1:6" s="2" customFormat="1" ht="10.5" customHeight="1">
      <c r="A3" s="67"/>
      <c r="B3" s="58"/>
      <c r="C3" s="58"/>
      <c r="D3" s="58"/>
      <c r="E3" s="58"/>
      <c r="F3" s="58"/>
    </row>
    <row r="4" spans="1:6" s="2" customFormat="1" ht="10.5" customHeight="1">
      <c r="A4" s="67"/>
      <c r="B4" s="58"/>
      <c r="C4" s="58"/>
      <c r="D4" s="58"/>
      <c r="E4" s="58"/>
      <c r="F4" s="58"/>
    </row>
    <row r="5" spans="1:6" s="19" customFormat="1" ht="16.5" customHeight="1" thickBot="1">
      <c r="A5" s="132" t="str">
        <f>evaluare!B4</f>
        <v>29/04/2021</v>
      </c>
      <c r="B5" s="133"/>
      <c r="C5" s="59"/>
      <c r="D5" s="20"/>
      <c r="E5" s="20"/>
      <c r="F5" s="24" t="s">
        <v>22</v>
      </c>
    </row>
    <row r="6" spans="1:6" s="63" customFormat="1" ht="70.5" customHeight="1">
      <c r="A6" s="68" t="s">
        <v>0</v>
      </c>
      <c r="B6" s="60" t="s">
        <v>1</v>
      </c>
      <c r="C6" s="61" t="s">
        <v>3</v>
      </c>
      <c r="D6" s="61" t="s">
        <v>15</v>
      </c>
      <c r="E6" s="62" t="s">
        <v>18</v>
      </c>
      <c r="F6" s="116" t="s">
        <v>30</v>
      </c>
    </row>
    <row r="7" spans="1:6" s="102" customFormat="1" ht="9.75" customHeight="1" thickBot="1">
      <c r="A7" s="106">
        <v>0</v>
      </c>
      <c r="B7" s="107">
        <v>1</v>
      </c>
      <c r="C7" s="108">
        <v>2</v>
      </c>
      <c r="D7" s="108">
        <v>3</v>
      </c>
      <c r="E7" s="108">
        <v>4</v>
      </c>
      <c r="F7" s="117">
        <v>5</v>
      </c>
    </row>
    <row r="8" spans="1:6" s="66" customFormat="1" ht="12.75">
      <c r="A8" s="104">
        <v>1</v>
      </c>
      <c r="B8" s="118" t="s">
        <v>23</v>
      </c>
      <c r="C8" s="112">
        <f>SUM(D8:F8)</f>
        <v>9309.39</v>
      </c>
      <c r="D8" s="105">
        <f>evaluare!D7</f>
        <v>863.37</v>
      </c>
      <c r="E8" s="105">
        <f>cal_ISO!D15</f>
        <v>4223.01</v>
      </c>
      <c r="F8" s="115">
        <f>cal_II!D7</f>
        <v>4223.01</v>
      </c>
    </row>
    <row r="9" spans="1:6" s="66" customFormat="1" ht="12.75">
      <c r="A9" s="104">
        <f>A8+1</f>
        <v>2</v>
      </c>
      <c r="B9" s="18" t="s">
        <v>33</v>
      </c>
      <c r="C9" s="112">
        <f>SUM(D9:F9)</f>
        <v>5605.64</v>
      </c>
      <c r="D9" s="105">
        <f>evaluare!D8</f>
        <v>5605.64</v>
      </c>
      <c r="E9" s="105">
        <f>cal_ISO!D16</f>
        <v>0</v>
      </c>
      <c r="F9" s="115">
        <f>cal_II!D8</f>
        <v>0</v>
      </c>
    </row>
    <row r="10" spans="1:6" s="66" customFormat="1" ht="12.75">
      <c r="A10" s="104">
        <f>A9+1</f>
        <v>3</v>
      </c>
      <c r="B10" s="18" t="s">
        <v>24</v>
      </c>
      <c r="C10" s="112">
        <f>SUM(D10:F10)</f>
        <v>988.5</v>
      </c>
      <c r="D10" s="105">
        <f>evaluare!D9</f>
        <v>988.5</v>
      </c>
      <c r="E10" s="105">
        <f>cal_ISO!D17</f>
        <v>0</v>
      </c>
      <c r="F10" s="115">
        <f>cal_II!D9</f>
        <v>0</v>
      </c>
    </row>
    <row r="11" spans="1:6" s="66" customFormat="1" ht="13.5" thickBot="1">
      <c r="A11" s="119">
        <f>A10+1</f>
        <v>4</v>
      </c>
      <c r="B11" s="120" t="s">
        <v>25</v>
      </c>
      <c r="C11" s="121">
        <f>SUM(D11:F11)</f>
        <v>988.5</v>
      </c>
      <c r="D11" s="122">
        <f>evaluare!D10</f>
        <v>988.5</v>
      </c>
      <c r="E11" s="122">
        <f>cal_ISO!D18</f>
        <v>0</v>
      </c>
      <c r="F11" s="123">
        <f>cal_II!D10</f>
        <v>0</v>
      </c>
    </row>
    <row r="12" spans="1:6" s="59" customFormat="1" ht="15" customHeight="1" thickBot="1">
      <c r="A12" s="124"/>
      <c r="B12" s="125" t="s">
        <v>3</v>
      </c>
      <c r="C12" s="126">
        <f>SUM(C8:C11)</f>
        <v>16892.03</v>
      </c>
      <c r="D12" s="126">
        <f>SUM(D8:D11)</f>
        <v>8446.01</v>
      </c>
      <c r="E12" s="126">
        <f>SUM(E8:E11)</f>
        <v>4223.01</v>
      </c>
      <c r="F12" s="127">
        <f>SUM(F8:F11)</f>
        <v>4223.01</v>
      </c>
    </row>
    <row r="13" spans="3:6" s="19" customFormat="1" ht="12.75" hidden="1">
      <c r="C13" s="64" t="e">
        <f>#REF!/0.76</f>
        <v>#REF!</v>
      </c>
      <c r="D13" s="20" t="e">
        <f>#REF!/$C13</f>
        <v>#REF!</v>
      </c>
      <c r="E13" s="20" t="e">
        <f>#REF!/$C13</f>
        <v>#REF!</v>
      </c>
      <c r="F13" s="20" t="e">
        <f>#REF!/$C13</f>
        <v>#REF!</v>
      </c>
    </row>
    <row r="14" spans="3:6" s="19" customFormat="1" ht="12.75">
      <c r="C14" s="64"/>
      <c r="D14" s="20"/>
      <c r="E14" s="20"/>
      <c r="F14" s="20"/>
    </row>
    <row r="15" spans="2:6" s="59" customFormat="1" ht="12.75">
      <c r="B15" s="59" t="s">
        <v>12</v>
      </c>
      <c r="C15" s="64"/>
      <c r="D15" s="64">
        <f>evaluare!C15</f>
        <v>12.51</v>
      </c>
      <c r="E15" s="64">
        <f>cal_ISO!C22</f>
        <v>1407.67</v>
      </c>
      <c r="F15" s="64">
        <f>cal_II!C14</f>
        <v>351.92</v>
      </c>
    </row>
    <row r="16" spans="3:6" s="19" customFormat="1" ht="12.75">
      <c r="C16" s="64"/>
      <c r="D16" s="20"/>
      <c r="E16" s="20"/>
      <c r="F16" s="20"/>
    </row>
  </sheetData>
  <sheetProtection/>
  <mergeCells count="2">
    <mergeCell ref="A2:F2"/>
    <mergeCell ref="A5:B5"/>
  </mergeCells>
  <printOptions horizontalCentered="1"/>
  <pageMargins left="0.57" right="0" top="0" bottom="0" header="0" footer="0"/>
  <pageSetup fitToHeight="1" fitToWidth="1" horizontalDpi="600" verticalDpi="600" orientation="portrait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Lidia Cotutiu</dc:creator>
  <cp:keywords/>
  <dc:description/>
  <cp:lastModifiedBy>irina.gherghel</cp:lastModifiedBy>
  <cp:lastPrinted>2021-05-04T09:25:10Z</cp:lastPrinted>
  <dcterms:created xsi:type="dcterms:W3CDTF">2003-02-20T14:27:52Z</dcterms:created>
  <dcterms:modified xsi:type="dcterms:W3CDTF">2021-06-22T05:39:36Z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1224956154</vt:i4>
  </property>
  <property fmtid="{D5CDD505-2E9C-101B-9397-08002B2CF9AE}" pid="3" name="_EmailSubject">
    <vt:lpwstr>ultima varianta </vt:lpwstr>
  </property>
  <property fmtid="{D5CDD505-2E9C-101B-9397-08002B2CF9AE}" pid="4" name="_AuthorEmail">
    <vt:lpwstr>radut@hih.ro</vt:lpwstr>
  </property>
  <property fmtid="{D5CDD505-2E9C-101B-9397-08002B2CF9AE}" pid="5" name="_AuthorEmailDisplayName">
    <vt:lpwstr>radut</vt:lpwstr>
  </property>
  <property fmtid="{D5CDD505-2E9C-101B-9397-08002B2CF9AE}" pid="6" name="_PreviousAdHocReviewCycleID">
    <vt:i4>1507346432</vt:i4>
  </property>
  <property fmtid="{D5CDD505-2E9C-101B-9397-08002B2CF9AE}" pid="7" name="_ReviewingToolsShownOnce">
    <vt:lpwstr/>
  </property>
</Properties>
</file>